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ikova\Documents\E\МАЧУЙСКАЯ\"/>
    </mc:Choice>
  </mc:AlternateContent>
  <bookViews>
    <workbookView xWindow="0" yWindow="0" windowWidth="28800" windowHeight="11985" activeTab="1"/>
  </bookViews>
  <sheets>
    <sheet name="Лист1" sheetId="1" r:id="rId1"/>
    <sheet name="Лист2" sheetId="2" r:id="rId2"/>
    <sheet name="Лист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B7" i="2"/>
  <c r="C3" i="2"/>
  <c r="C15" i="2"/>
  <c r="D15" i="2"/>
  <c r="D31" i="2"/>
  <c r="C31" i="2"/>
  <c r="E35" i="1" l="1"/>
  <c r="D35" i="1"/>
  <c r="E34" i="1"/>
  <c r="D34" i="1"/>
  <c r="E33" i="1"/>
  <c r="D33" i="1"/>
  <c r="E30" i="1"/>
  <c r="E32" i="1" s="1"/>
  <c r="E31" i="1" s="1"/>
  <c r="E36" i="1" s="1"/>
  <c r="D30" i="1"/>
  <c r="D32" i="1" s="1"/>
  <c r="D31" i="1" s="1"/>
  <c r="D36" i="1" s="1"/>
  <c r="C24" i="1"/>
  <c r="C15" i="1"/>
  <c r="C7" i="1"/>
  <c r="B7" i="1"/>
  <c r="C3" i="1"/>
</calcChain>
</file>

<file path=xl/comments1.xml><?xml version="1.0" encoding="utf-8"?>
<comments xmlns="http://schemas.openxmlformats.org/spreadsheetml/2006/main">
  <authors>
    <author>Admin</author>
    <author>Давыдов</author>
  </authors>
  <commentList>
    <comment ref="C21" authorId="0" shapeId="0">
      <text>
        <r>
          <rPr>
            <b/>
            <sz val="8"/>
            <color indexed="81"/>
            <rFont val="Tahoma"/>
            <charset val="204"/>
          </rPr>
          <t>Заполняется по итогам года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D21" authorId="0" shapeId="0">
      <text>
        <r>
          <rPr>
            <b/>
            <sz val="8"/>
            <color indexed="81"/>
            <rFont val="Tahoma"/>
            <charset val="204"/>
          </rPr>
          <t>Заполняется по итогам года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C23" authorId="0" shapeId="0">
      <text>
        <r>
          <rPr>
            <b/>
            <sz val="8"/>
            <color indexed="81"/>
            <rFont val="Tahoma"/>
            <charset val="204"/>
          </rPr>
          <t>Заполняется по итогам года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D23" authorId="0" shapeId="0">
      <text>
        <r>
          <rPr>
            <b/>
            <sz val="8"/>
            <color indexed="81"/>
            <rFont val="Tahoma"/>
            <charset val="204"/>
          </rPr>
          <t>Заполняется по итогам года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C24" authorId="0" shapeId="0">
      <text>
        <r>
          <rPr>
            <b/>
            <sz val="8"/>
            <color indexed="81"/>
            <rFont val="Tahoma"/>
            <charset val="204"/>
          </rPr>
          <t>Заполняется по итогам года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D24" authorId="0" shapeId="0">
      <text>
        <r>
          <rPr>
            <b/>
            <sz val="8"/>
            <color indexed="81"/>
            <rFont val="Tahoma"/>
            <charset val="204"/>
          </rPr>
          <t>Заполняется по итогам года</t>
        </r>
      </text>
    </comment>
    <comment ref="D38" authorId="1" shapeId="0">
      <text>
        <r>
          <rPr>
            <b/>
            <sz val="8"/>
            <color indexed="81"/>
            <rFont val="Tahoma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E38" authorId="1" shapeId="0">
      <text>
        <r>
          <rPr>
            <b/>
            <sz val="8"/>
            <color indexed="81"/>
            <rFont val="Tahoma"/>
            <charset val="204"/>
          </rPr>
          <t>Заполняется только в составе годового отчета</t>
        </r>
      </text>
    </comment>
    <comment ref="D39" authorId="1" shapeId="0">
      <text>
        <r>
          <rPr>
            <b/>
            <sz val="8"/>
            <color indexed="81"/>
            <rFont val="Tahoma"/>
            <charset val="204"/>
          </rPr>
          <t>Заполняется только в составе годового отчета</t>
        </r>
      </text>
    </comment>
    <comment ref="E39" authorId="1" shapeId="0">
      <text>
        <r>
          <rPr>
            <b/>
            <sz val="8"/>
            <color indexed="81"/>
            <rFont val="Tahoma"/>
            <charset val="204"/>
          </rPr>
          <t>Заполняется только в составе годового отчета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Залесский Анатолий</author>
  </authors>
  <commentList>
    <comment ref="C2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по итогам года
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5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2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6" authorId="1" shape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</text>
    </comment>
    <comment ref="C2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</text>
    </comment>
    <comment ref="D27" authorId="1" shape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31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</text>
    </comment>
    <comment ref="A3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наименования основных видов деятельности, товаров, продукции, работ, услуг </t>
        </r>
        <r>
          <rPr>
            <b/>
            <u/>
            <sz val="8"/>
            <color indexed="81"/>
            <rFont val="Tahoma"/>
            <family val="2"/>
            <charset val="204"/>
          </rPr>
          <t>и процентное соотношение</t>
        </r>
        <r>
          <rPr>
            <b/>
            <sz val="8"/>
            <color indexed="81"/>
            <rFont val="Tahoma"/>
            <family val="2"/>
            <charset val="204"/>
          </rPr>
          <t xml:space="preserve"> суммы выручки по каждому из них к общему объему выручки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<sst xmlns="http://schemas.openxmlformats.org/spreadsheetml/2006/main" count="143" uniqueCount="73">
  <si>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Вид собственности</t>
  </si>
  <si>
    <t>Количество акций, шт.</t>
  </si>
  <si>
    <t>Доля в уставном фонде, %</t>
  </si>
  <si>
    <t>республиканская</t>
  </si>
  <si>
    <t>коммунальная всего:</t>
  </si>
  <si>
    <t>в том числе:</t>
  </si>
  <si>
    <t>х</t>
  </si>
  <si>
    <t xml:space="preserve">областная </t>
  </si>
  <si>
    <t xml:space="preserve">районная </t>
  </si>
  <si>
    <t>городская</t>
  </si>
  <si>
    <t>5-6. Информация о дивидендах и акциях</t>
  </si>
  <si>
    <t>Показатель</t>
  </si>
  <si>
    <t>Единица измерения</t>
  </si>
  <si>
    <t>С начала года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</si>
  <si>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</si>
  <si>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</si>
  <si>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</si>
  <si>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</si>
  <si>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</si>
  <si>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</si>
  <si>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</si>
  <si>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миллионов рублей</t>
  </si>
  <si>
    <t>Фактически выплаченные дивиденды в данном отчетном  периоде</t>
  </si>
  <si>
    <t>Дивиденды, приходящиеся на одну акцию (включая налоги)</t>
  </si>
  <si>
    <t>рублей</t>
  </si>
  <si>
    <t>Дивиденды, фактически выплаченные на одну акцию (включая налоги)</t>
  </si>
  <si>
    <t>Обеспеченность акции имуществом общества</t>
  </si>
  <si>
    <t>тысяч рублей</t>
  </si>
  <si>
    <t>Количество простых акций, находящихся на балансе общества</t>
  </si>
  <si>
    <t>штук</t>
  </si>
  <si>
    <t>Отдельные финансовые результаты</t>
  </si>
  <si>
    <t>Код строки</t>
  </si>
  <si>
    <t xml:space="preserve">Выручка от реализации продукции, товаров, работ,услуг </t>
  </si>
  <si>
    <t>Себестоимость реал. продукции, товаров, работ, услуг, управленческие расходы; расходы на реализацию</t>
  </si>
  <si>
    <t>Прибыль (убыток) до налогообложения, всего</t>
  </si>
  <si>
    <t>в том числе: прибыль (убыток) от реализации продукции, товаров, работ, услуг</t>
  </si>
  <si>
    <t>в том числе: прочие доходы и расходы по текущей деятельности</t>
  </si>
  <si>
    <t>в том числе: прибыль (убыток) от инвестиционной, финансовой и иной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</si>
  <si>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</si>
  <si>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</si>
  <si>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</si>
  <si>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</si>
  <si>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</si>
  <si>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Списочная численность работающих</t>
  </si>
  <si>
    <t>человек</t>
  </si>
  <si>
    <t xml:space="preserve"> Основные виды продукции или виды деятельности, по которым получено двадцать и более процентов выручки от реализации товаров, продукции, работ, услуг (только в составе годового отчета):</t>
  </si>
  <si>
    <t>финансовая аренда (лизинг)</t>
  </si>
  <si>
    <t xml:space="preserve"> Дата проведения годового общего собрания акционеров, на котором утверждался годовой бухгалтерский баланс за отчетный год:</t>
  </si>
  <si>
    <t>Сведения о применении эмитентом правил корпоративного поведения</t>
  </si>
  <si>
    <t>Эмитент обеспечивает равный доступ акционеров к информации о деятельности Общества, крупные сделки и сделки с участием аффилированных лиц согласовываются в соответстствии с Уставом и принятыми положениями , ко всем акционерам соблюдается равное отношение</t>
  </si>
  <si>
    <t>Отчетность эмитента ОАО "Промагролизинг" по состоянию на 01.01.2017</t>
  </si>
  <si>
    <t>4. Доля государства в уставном фонде эмитента (всего в %):</t>
  </si>
  <si>
    <t>За отчетный период</t>
  </si>
  <si>
    <t>Дивиденды, приходящиеся на одну простую (обыкновенную) акцию (включая налоги)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</si>
  <si>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</si>
  <si>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</si>
  <si>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простую (обыкновенную) акцию (включая налоги)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</si>
  <si>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</si>
  <si>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</si>
  <si>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 xml:space="preserve">Период, за который выплачивались дивиденды </t>
  </si>
  <si>
    <t>месяц, квартал, год</t>
  </si>
  <si>
    <t>X</t>
  </si>
  <si>
    <t>Дата (даты) принятия решений о выплате дивидендов</t>
  </si>
  <si>
    <t>число, месяц, год</t>
  </si>
  <si>
    <t>Срок (сроки) выплаты дивидендов</t>
  </si>
  <si>
    <t>8. Среднесписочная численность работающих</t>
  </si>
  <si>
    <t>13.Сведения о применении открытым акционерным обществом Свода правил корпоративного поведения (только в составе годового отчета)</t>
  </si>
  <si>
    <t>Эмитент обеспечивает равный доступ акционеров к информации о деятельности Общества, крупные сделки и сделки с участием аффилированных лиц согласовываются в соответстствии с Уставом и принятыми положениями , ко всем акционерам соблюдается равное отношение, избран корпоративный секретарь, на которого возложены функции по организации и проведению заседаний Наблюдательного совета</t>
  </si>
  <si>
    <t>14. Адрес официального сайта открытого акционерного общества в глобальной компьютерной сети Интернет</t>
  </si>
  <si>
    <t>www.pal.by</t>
  </si>
  <si>
    <t>9. Основные виды продукции или виды деятельности, по которым получено двадцать и более процентов выручки от реализации товаров, продукции, работ, услуг (только в составе годового отчета):</t>
  </si>
  <si>
    <t>10. Дата проведения годового общего собрания акционеров, на котором утверждался годовой бухгалтерский баланс за отчетный год:</t>
  </si>
  <si>
    <t>Отчет эмитента ОАО "Промагролизинг"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</si>
</sst>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F800]dddd\,\ mmmm\ dd\,\ yyyy"/>
    <numFmt numFmtId="166" formatCode="0.000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1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sz val="1"/>
      <color indexed="9"/>
      <name val="Arial Cyr"/>
      <charset val="204"/>
    </font>
    <font>
      <sz val="7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u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3" xfId="0" applyFont="1" applyFill="1" applyBorder="1" applyProtection="1">
      <protection hidden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3" fontId="2" fillId="2" borderId="3" xfId="0" applyNumberFormat="1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4" fillId="0" borderId="3" xfId="0" applyFont="1" applyBorder="1" applyAlignment="1">
      <alignment horizontal="justify" vertical="justify" wrapText="1"/>
    </xf>
    <xf numFmtId="0" fontId="4" fillId="0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" fontId="5" fillId="3" borderId="3" xfId="0" applyNumberFormat="1" applyFont="1" applyFill="1" applyBorder="1" applyAlignment="1">
      <alignment horizontal="center" vertical="center" wrapText="1" shrinkToFit="1"/>
    </xf>
    <xf numFmtId="1" fontId="5" fillId="3" borderId="1" xfId="0" applyNumberFormat="1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1" fontId="6" fillId="0" borderId="3" xfId="0" applyNumberFormat="1" applyFont="1" applyBorder="1" applyAlignment="1">
      <alignment vertical="justify" wrapText="1" shrinkToFit="1"/>
    </xf>
    <xf numFmtId="1" fontId="6" fillId="0" borderId="1" xfId="0" applyNumberFormat="1" applyFont="1" applyBorder="1" applyAlignment="1">
      <alignment vertical="center" shrinkToFit="1"/>
    </xf>
    <xf numFmtId="1" fontId="6" fillId="0" borderId="3" xfId="0" applyNumberFormat="1" applyFont="1" applyFill="1" applyBorder="1" applyAlignment="1">
      <alignment shrinkToFit="1"/>
    </xf>
    <xf numFmtId="1" fontId="6" fillId="2" borderId="3" xfId="0" applyNumberFormat="1" applyFont="1" applyFill="1" applyBorder="1" applyAlignment="1" applyProtection="1">
      <alignment shrinkToFit="1"/>
      <protection locked="0"/>
    </xf>
    <xf numFmtId="2" fontId="6" fillId="2" borderId="3" xfId="0" applyNumberFormat="1" applyFont="1" applyFill="1" applyBorder="1" applyAlignment="1" applyProtection="1">
      <alignment shrinkToFit="1"/>
      <protection locked="0"/>
    </xf>
    <xf numFmtId="0" fontId="7" fillId="0" borderId="0" xfId="0" applyFont="1"/>
    <xf numFmtId="0" fontId="5" fillId="4" borderId="3" xfId="0" applyFont="1" applyFill="1" applyBorder="1" applyAlignment="1">
      <alignment horizontal="center" vertical="center" wrapText="1" shrinkToFit="1"/>
    </xf>
    <xf numFmtId="1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1" fontId="6" fillId="0" borderId="3" xfId="0" applyNumberFormat="1" applyFont="1" applyBorder="1" applyAlignment="1">
      <alignment vertical="center" shrinkToFit="1"/>
    </xf>
    <xf numFmtId="0" fontId="6" fillId="2" borderId="3" xfId="0" applyFont="1" applyFill="1" applyBorder="1" applyAlignment="1" applyProtection="1">
      <alignment shrinkToFit="1"/>
      <protection locked="0"/>
    </xf>
    <xf numFmtId="164" fontId="6" fillId="0" borderId="3" xfId="0" applyNumberFormat="1" applyFont="1" applyFill="1" applyBorder="1" applyAlignment="1">
      <alignment shrinkToFit="1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/>
    <xf numFmtId="0" fontId="9" fillId="0" borderId="0" xfId="0" applyFont="1" applyBorder="1" applyAlignment="1">
      <alignment vertical="top" wrapText="1"/>
    </xf>
    <xf numFmtId="0" fontId="0" fillId="0" borderId="0" xfId="0" applyBorder="1" applyAlignment="1"/>
    <xf numFmtId="166" fontId="6" fillId="2" borderId="3" xfId="0" applyNumberFormat="1" applyFont="1" applyFill="1" applyBorder="1" applyAlignment="1" applyProtection="1">
      <alignment shrinkToFit="1"/>
      <protection locked="0"/>
    </xf>
    <xf numFmtId="0" fontId="6" fillId="2" borderId="3" xfId="0" applyNumberFormat="1" applyFont="1" applyFill="1" applyBorder="1" applyAlignment="1" applyProtection="1">
      <alignment vertical="justify" wrapText="1" shrinkToFit="1"/>
      <protection locked="0"/>
    </xf>
    <xf numFmtId="2" fontId="6" fillId="0" borderId="3" xfId="0" applyNumberFormat="1" applyFont="1" applyFill="1" applyBorder="1" applyAlignment="1" applyProtection="1">
      <alignment horizontal="center" shrinkToFit="1"/>
      <protection locked="0"/>
    </xf>
    <xf numFmtId="0" fontId="13" fillId="0" borderId="0" xfId="0" applyFont="1"/>
    <xf numFmtId="0" fontId="14" fillId="0" borderId="0" xfId="0" applyFont="1" applyAlignment="1">
      <alignment horizontal="right"/>
    </xf>
    <xf numFmtId="0" fontId="10" fillId="0" borderId="0" xfId="0" applyFont="1"/>
    <xf numFmtId="1" fontId="5" fillId="0" borderId="3" xfId="0" applyNumberFormat="1" applyFont="1" applyBorder="1" applyAlignment="1">
      <alignment vertical="justify" wrapText="1" shrinkToFit="1"/>
    </xf>
    <xf numFmtId="0" fontId="17" fillId="0" borderId="5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Border="1"/>
    <xf numFmtId="0" fontId="10" fillId="0" borderId="0" xfId="0" applyFont="1" applyBorder="1" applyAlignment="1">
      <alignment wrapText="1"/>
    </xf>
    <xf numFmtId="0" fontId="0" fillId="0" borderId="0" xfId="0" applyAlignment="1"/>
    <xf numFmtId="49" fontId="6" fillId="0" borderId="0" xfId="0" applyNumberFormat="1" applyFont="1" applyFill="1" applyBorder="1" applyAlignment="1" applyProtection="1">
      <alignment wrapText="1" shrinkToFit="1"/>
      <protection locked="0"/>
    </xf>
    <xf numFmtId="1" fontId="5" fillId="0" borderId="7" xfId="0" applyNumberFormat="1" applyFont="1" applyBorder="1" applyAlignment="1">
      <alignment vertical="justify" wrapText="1" shrinkToFit="1"/>
    </xf>
    <xf numFmtId="1" fontId="6" fillId="0" borderId="4" xfId="0" applyNumberFormat="1" applyFont="1" applyBorder="1" applyAlignment="1">
      <alignment vertical="center" shrinkToFit="1"/>
    </xf>
    <xf numFmtId="1" fontId="6" fillId="2" borderId="7" xfId="0" applyNumberFormat="1" applyFont="1" applyFill="1" applyBorder="1" applyAlignment="1" applyProtection="1">
      <alignment shrinkToFit="1"/>
      <protection locked="0"/>
    </xf>
    <xf numFmtId="14" fontId="6" fillId="2" borderId="3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/>
    <xf numFmtId="165" fontId="9" fillId="2" borderId="0" xfId="0" applyNumberFormat="1" applyFont="1" applyFill="1" applyBorder="1" applyAlignment="1" applyProtection="1">
      <alignment vertical="top" wrapText="1"/>
      <protection locked="0"/>
    </xf>
    <xf numFmtId="165" fontId="6" fillId="0" borderId="0" xfId="0" applyNumberFormat="1" applyFont="1" applyBorder="1" applyAlignment="1" applyProtection="1">
      <alignment vertical="top" wrapText="1"/>
      <protection locked="0"/>
    </xf>
    <xf numFmtId="0" fontId="10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165" fontId="9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49" fontId="6" fillId="2" borderId="3" xfId="0" applyNumberFormat="1" applyFont="1" applyFill="1" applyBorder="1" applyAlignment="1" applyProtection="1">
      <alignment horizontal="center" wrapText="1" shrinkToFi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8"/>
  <sheetViews>
    <sheetView workbookViewId="0">
      <selection activeCell="A3" sqref="A3:C11"/>
    </sheetView>
  </sheetViews>
  <sheetFormatPr defaultRowHeight="15" x14ac:dyDescent="0.25"/>
  <cols>
    <col min="1" max="1" width="29.140625" customWidth="1"/>
    <col min="2" max="2" width="13.85546875" customWidth="1"/>
    <col min="3" max="3" width="21.5703125" customWidth="1"/>
    <col min="4" max="4" width="15.85546875" customWidth="1"/>
  </cols>
  <sheetData>
    <row r="1" spans="1:4" x14ac:dyDescent="0.25">
      <c r="A1" t="s">
        <v>50</v>
      </c>
    </row>
    <row r="3" spans="1:4" ht="37.5" customHeight="1" x14ac:dyDescent="0.25">
      <c r="A3" s="47" t="s">
        <v>51</v>
      </c>
      <c r="B3" s="48"/>
      <c r="C3" s="1">
        <f>C6+C7</f>
        <v>5.31E-6</v>
      </c>
    </row>
    <row r="5" spans="1:4" ht="25.5" x14ac:dyDescent="0.25">
      <c r="A5" s="2" t="s">
        <v>0</v>
      </c>
      <c r="B5" s="2" t="s">
        <v>1</v>
      </c>
      <c r="C5" s="2" t="s">
        <v>2</v>
      </c>
    </row>
    <row r="6" spans="1:4" x14ac:dyDescent="0.25">
      <c r="A6" s="3" t="s">
        <v>3</v>
      </c>
      <c r="B6" s="4">
        <v>2</v>
      </c>
      <c r="C6" s="5">
        <v>5.31E-6</v>
      </c>
    </row>
    <row r="7" spans="1:4" x14ac:dyDescent="0.25">
      <c r="A7" s="6" t="s">
        <v>4</v>
      </c>
      <c r="B7" s="1">
        <f>B9+B10+B11</f>
        <v>0</v>
      </c>
      <c r="C7" s="1">
        <f>C9+C10+C11</f>
        <v>0</v>
      </c>
    </row>
    <row r="8" spans="1:4" x14ac:dyDescent="0.25">
      <c r="A8" s="6" t="s">
        <v>5</v>
      </c>
      <c r="B8" s="7" t="s">
        <v>6</v>
      </c>
      <c r="C8" s="7" t="s">
        <v>6</v>
      </c>
    </row>
    <row r="9" spans="1:4" x14ac:dyDescent="0.25">
      <c r="A9" s="3" t="s">
        <v>7</v>
      </c>
      <c r="B9" s="5"/>
      <c r="C9" s="5"/>
    </row>
    <row r="10" spans="1:4" x14ac:dyDescent="0.25">
      <c r="A10" s="3" t="s">
        <v>8</v>
      </c>
      <c r="B10" s="5"/>
      <c r="C10" s="5"/>
    </row>
    <row r="11" spans="1:4" x14ac:dyDescent="0.25">
      <c r="A11" s="3" t="s">
        <v>9</v>
      </c>
      <c r="B11" s="4"/>
      <c r="C11" s="5"/>
    </row>
    <row r="13" spans="1:4" ht="15.75" x14ac:dyDescent="0.25">
      <c r="A13" s="8" t="s">
        <v>10</v>
      </c>
    </row>
    <row r="14" spans="1:4" ht="36" x14ac:dyDescent="0.25">
      <c r="A14" s="9" t="s">
        <v>11</v>
      </c>
      <c r="B14" s="10" t="s">
        <v>12</v>
      </c>
      <c r="C14" s="11" t="s">
        <v>13</v>
      </c>
      <c r="D14" s="11" t="s">
        <v>14</v>
      </c>
    </row>
    <row r="15" spans="1:4" x14ac:dyDescent="0.25">
      <c r="A15" s="12" t="s">
        <v>15</v>
      </c>
      <c r="B15" s="13" t="s">
        <v>16</v>
      </c>
      <c r="C15" s="14">
        <f>C16+C18</f>
        <v>5</v>
      </c>
      <c r="D15" s="14">
        <v>5</v>
      </c>
    </row>
    <row r="16" spans="1:4" x14ac:dyDescent="0.25">
      <c r="A16" s="12" t="s">
        <v>17</v>
      </c>
      <c r="B16" s="13" t="s">
        <v>16</v>
      </c>
      <c r="C16" s="15">
        <v>5</v>
      </c>
      <c r="D16" s="15">
        <v>5</v>
      </c>
    </row>
    <row r="17" spans="1:5" ht="24" x14ac:dyDescent="0.25">
      <c r="A17" s="12" t="s">
        <v>18</v>
      </c>
      <c r="B17" s="13" t="s">
        <v>16</v>
      </c>
      <c r="C17" s="15"/>
      <c r="D17" s="15"/>
    </row>
    <row r="18" spans="1:5" x14ac:dyDescent="0.25">
      <c r="A18" s="12" t="s">
        <v>19</v>
      </c>
      <c r="B18" s="13" t="s">
        <v>16</v>
      </c>
      <c r="C18" s="15"/>
      <c r="D18" s="15"/>
    </row>
    <row r="19" spans="1:5" ht="24" x14ac:dyDescent="0.25">
      <c r="A19" s="12" t="s">
        <v>18</v>
      </c>
      <c r="B19" s="13" t="s">
        <v>16</v>
      </c>
      <c r="C19" s="15"/>
      <c r="D19" s="15"/>
    </row>
    <row r="20" spans="1:5" ht="36" x14ac:dyDescent="0.25">
      <c r="A20" s="12" t="s">
        <v>20</v>
      </c>
      <c r="B20" s="13" t="s">
        <v>21</v>
      </c>
      <c r="C20" s="16">
        <v>0</v>
      </c>
      <c r="D20" s="16">
        <v>0</v>
      </c>
    </row>
    <row r="21" spans="1:5" ht="36" x14ac:dyDescent="0.25">
      <c r="A21" s="12" t="s">
        <v>22</v>
      </c>
      <c r="B21" s="13" t="s">
        <v>21</v>
      </c>
      <c r="C21" s="16">
        <v>0</v>
      </c>
      <c r="D21" s="16">
        <v>0</v>
      </c>
    </row>
    <row r="22" spans="1:5" ht="24" x14ac:dyDescent="0.25">
      <c r="A22" s="12" t="s">
        <v>23</v>
      </c>
      <c r="B22" s="13" t="s">
        <v>24</v>
      </c>
      <c r="C22" s="16">
        <v>0</v>
      </c>
      <c r="D22" s="16">
        <v>0</v>
      </c>
    </row>
    <row r="23" spans="1:5" ht="36" x14ac:dyDescent="0.25">
      <c r="A23" s="12" t="s">
        <v>25</v>
      </c>
      <c r="B23" s="13" t="s">
        <v>24</v>
      </c>
      <c r="C23" s="16">
        <v>0</v>
      </c>
      <c r="D23" s="16">
        <v>0</v>
      </c>
    </row>
    <row r="24" spans="1:5" ht="24" x14ac:dyDescent="0.25">
      <c r="A24" s="12" t="s">
        <v>26</v>
      </c>
      <c r="B24" s="13" t="s">
        <v>27</v>
      </c>
      <c r="C24" s="16">
        <f>3130483*1000/37660867</f>
        <v>83.122966871686728</v>
      </c>
      <c r="D24" s="16">
        <v>82.45</v>
      </c>
    </row>
    <row r="25" spans="1:5" ht="36" x14ac:dyDescent="0.25">
      <c r="A25" s="12" t="s">
        <v>28</v>
      </c>
      <c r="B25" s="13" t="s">
        <v>29</v>
      </c>
      <c r="C25" s="15">
        <v>0</v>
      </c>
      <c r="D25" s="15">
        <v>0</v>
      </c>
    </row>
    <row r="27" spans="1:5" x14ac:dyDescent="0.25">
      <c r="B27" s="17" t="s">
        <v>30</v>
      </c>
    </row>
    <row r="28" spans="1:5" ht="72" x14ac:dyDescent="0.25">
      <c r="A28" s="18" t="s">
        <v>31</v>
      </c>
      <c r="B28" s="19" t="s">
        <v>11</v>
      </c>
      <c r="C28" s="19" t="s">
        <v>12</v>
      </c>
      <c r="D28" s="20" t="s">
        <v>13</v>
      </c>
      <c r="E28" s="20" t="s">
        <v>14</v>
      </c>
    </row>
    <row r="29" spans="1:5" ht="60" x14ac:dyDescent="0.25">
      <c r="A29" s="21">
        <v>10</v>
      </c>
      <c r="B29" s="12" t="s">
        <v>32</v>
      </c>
      <c r="C29" s="22" t="s">
        <v>21</v>
      </c>
      <c r="D29" s="16">
        <v>632543</v>
      </c>
      <c r="E29" s="23">
        <v>581603</v>
      </c>
    </row>
    <row r="30" spans="1:5" ht="108" x14ac:dyDescent="0.25">
      <c r="A30" s="21">
        <v>20</v>
      </c>
      <c r="B30" s="12" t="s">
        <v>33</v>
      </c>
      <c r="C30" s="22" t="s">
        <v>21</v>
      </c>
      <c r="D30" s="16">
        <f>324920+25564+5460</f>
        <v>355944</v>
      </c>
      <c r="E30" s="23">
        <f>429087+21062+20409</f>
        <v>470558</v>
      </c>
    </row>
    <row r="31" spans="1:5" ht="48" x14ac:dyDescent="0.25">
      <c r="A31" s="21">
        <v>30</v>
      </c>
      <c r="B31" s="12" t="s">
        <v>34</v>
      </c>
      <c r="C31" s="22" t="s">
        <v>21</v>
      </c>
      <c r="D31" s="24">
        <f>SUM(D32:D34)</f>
        <v>380266</v>
      </c>
      <c r="E31" s="24">
        <f>SUM(E32:E34)</f>
        <v>83064</v>
      </c>
    </row>
    <row r="32" spans="1:5" ht="84" x14ac:dyDescent="0.25">
      <c r="A32" s="21">
        <v>31</v>
      </c>
      <c r="B32" s="12" t="s">
        <v>35</v>
      </c>
      <c r="C32" s="22" t="s">
        <v>21</v>
      </c>
      <c r="D32" s="24">
        <f>D29-D30</f>
        <v>276599</v>
      </c>
      <c r="E32" s="24">
        <f>E29-E30</f>
        <v>111045</v>
      </c>
    </row>
    <row r="33" spans="1:8" ht="60" x14ac:dyDescent="0.25">
      <c r="A33" s="21">
        <v>32</v>
      </c>
      <c r="B33" s="12" t="s">
        <v>36</v>
      </c>
      <c r="C33" s="22" t="s">
        <v>21</v>
      </c>
      <c r="D33" s="16">
        <f>1728005-1738765</f>
        <v>-10760</v>
      </c>
      <c r="E33" s="16">
        <f>1339940-1310793</f>
        <v>29147</v>
      </c>
    </row>
    <row r="34" spans="1:8" ht="84" x14ac:dyDescent="0.25">
      <c r="A34" s="21">
        <v>33</v>
      </c>
      <c r="B34" s="12" t="s">
        <v>37</v>
      </c>
      <c r="C34" s="22" t="s">
        <v>21</v>
      </c>
      <c r="D34" s="16">
        <f>583962-431937+426858-464456</f>
        <v>114427</v>
      </c>
      <c r="E34" s="23">
        <f>2590927-2436325+261169-472899</f>
        <v>-57128</v>
      </c>
    </row>
    <row r="35" spans="1:8" ht="180" x14ac:dyDescent="0.25">
      <c r="A35" s="21">
        <v>40</v>
      </c>
      <c r="B35" s="12" t="s">
        <v>38</v>
      </c>
      <c r="C35" s="22" t="s">
        <v>21</v>
      </c>
      <c r="D35" s="16">
        <f>23599+42273</f>
        <v>65872</v>
      </c>
      <c r="E35" s="23">
        <f>50162-42273-183</f>
        <v>7706</v>
      </c>
    </row>
    <row r="36" spans="1:8" ht="36" x14ac:dyDescent="0.25">
      <c r="A36" s="21">
        <v>45</v>
      </c>
      <c r="B36" s="12" t="s">
        <v>39</v>
      </c>
      <c r="C36" s="22" t="s">
        <v>21</v>
      </c>
      <c r="D36" s="24">
        <f>D31-D35</f>
        <v>314394</v>
      </c>
      <c r="E36" s="24">
        <f>E31-E35</f>
        <v>75358</v>
      </c>
    </row>
    <row r="37" spans="1:8" ht="48" x14ac:dyDescent="0.25">
      <c r="A37" s="21">
        <v>50</v>
      </c>
      <c r="B37" s="12" t="s">
        <v>40</v>
      </c>
      <c r="C37" s="22" t="s">
        <v>21</v>
      </c>
      <c r="D37" s="16">
        <v>349709</v>
      </c>
      <c r="E37" s="23">
        <v>177983</v>
      </c>
    </row>
    <row r="38" spans="1:8" ht="36" x14ac:dyDescent="0.25">
      <c r="A38" s="21">
        <v>110</v>
      </c>
      <c r="B38" s="12" t="s">
        <v>41</v>
      </c>
      <c r="C38" s="13" t="s">
        <v>21</v>
      </c>
      <c r="D38" s="16">
        <v>3831031</v>
      </c>
      <c r="E38" s="16">
        <v>2694762</v>
      </c>
    </row>
    <row r="39" spans="1:8" ht="24" x14ac:dyDescent="0.25">
      <c r="A39" s="21">
        <v>120</v>
      </c>
      <c r="B39" s="12" t="s">
        <v>42</v>
      </c>
      <c r="C39" s="13" t="s">
        <v>21</v>
      </c>
      <c r="D39" s="16">
        <v>3029951</v>
      </c>
      <c r="E39" s="16">
        <v>1652494</v>
      </c>
    </row>
    <row r="40" spans="1:8" ht="36" x14ac:dyDescent="0.25">
      <c r="A40" s="21">
        <v>130</v>
      </c>
      <c r="B40" s="12" t="s">
        <v>43</v>
      </c>
      <c r="C40" s="13" t="s">
        <v>44</v>
      </c>
      <c r="D40" s="15">
        <v>134</v>
      </c>
      <c r="E40" s="15">
        <v>126</v>
      </c>
    </row>
    <row r="42" spans="1:8" x14ac:dyDescent="0.25">
      <c r="A42" s="49" t="s">
        <v>45</v>
      </c>
      <c r="B42" s="50"/>
      <c r="C42" s="50"/>
      <c r="D42" s="50"/>
      <c r="E42" s="50"/>
    </row>
    <row r="43" spans="1:8" x14ac:dyDescent="0.25">
      <c r="A43" s="51" t="s">
        <v>46</v>
      </c>
      <c r="B43" s="51"/>
      <c r="C43" s="51"/>
      <c r="D43" s="51"/>
      <c r="E43" s="51"/>
    </row>
    <row r="45" spans="1:8" x14ac:dyDescent="0.25">
      <c r="A45" s="52" t="s">
        <v>47</v>
      </c>
      <c r="B45" s="52"/>
      <c r="C45" s="52"/>
      <c r="D45" s="52"/>
      <c r="E45" s="52"/>
      <c r="F45" s="53"/>
      <c r="G45" s="53"/>
      <c r="H45" s="53"/>
    </row>
    <row r="46" spans="1:8" x14ac:dyDescent="0.25">
      <c r="A46" s="54">
        <v>42452</v>
      </c>
      <c r="B46" s="55"/>
      <c r="C46" s="27"/>
      <c r="D46" s="27"/>
      <c r="E46" s="27"/>
      <c r="F46" s="28"/>
      <c r="G46" s="28"/>
      <c r="H46" s="28"/>
    </row>
    <row r="47" spans="1:8" x14ac:dyDescent="0.25">
      <c r="A47" s="56" t="s">
        <v>48</v>
      </c>
      <c r="B47" s="56"/>
      <c r="C47" s="56"/>
      <c r="D47" s="56"/>
    </row>
    <row r="48" spans="1:8" x14ac:dyDescent="0.25">
      <c r="A48" s="46" t="s">
        <v>49</v>
      </c>
      <c r="B48" s="46"/>
      <c r="C48" s="46"/>
      <c r="D48" s="46"/>
    </row>
  </sheetData>
  <mergeCells count="7">
    <mergeCell ref="A48:D48"/>
    <mergeCell ref="A3:B3"/>
    <mergeCell ref="A42:E42"/>
    <mergeCell ref="A43:E43"/>
    <mergeCell ref="A45:H45"/>
    <mergeCell ref="A46:B46"/>
    <mergeCell ref="A47:D47"/>
  </mergeCells>
  <dataValidations count="5">
    <dataValidation type="decimal" allowBlank="1" showInputMessage="1" showErrorMessage="1" sqref="E29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C15:D24 D38:E40 D29:D30 D33:D35">
      <formula1>-9.99999999999999E+23</formula1>
      <formula2>9.99999999999999E+23</formula2>
    </dataValidation>
    <dataValidation type="whole" allowBlank="1" showInputMessage="1" showErrorMessage="1" error="Значение должно быть целым положительным числом" sqref="C25:D25">
      <formula1>0</formula1>
      <formula2>9.99999999999999E+23</formula2>
    </dataValidation>
    <dataValidation type="whole" allowBlank="1" showInputMessage="1" showErrorMessage="1" error="Значение должно быть числом" sqref="B9:B11 B6:B7">
      <formula1>0</formula1>
      <formula2>9.99999999999999E+23</formula2>
    </dataValidation>
    <dataValidation type="decimal" allowBlank="1" showInputMessage="1" showErrorMessage="1" error="Процент неверен" sqref="C3 C9:C11 C6:C7">
      <formula1>0</formula1>
      <formula2>100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topLeftCell="A31" workbookViewId="0">
      <selection activeCell="A2" sqref="A2"/>
    </sheetView>
  </sheetViews>
  <sheetFormatPr defaultRowHeight="15" x14ac:dyDescent="0.25"/>
  <cols>
    <col min="1" max="1" width="53.42578125" customWidth="1"/>
    <col min="2" max="2" width="13.42578125" customWidth="1"/>
    <col min="3" max="3" width="16.140625" customWidth="1"/>
    <col min="4" max="4" width="14.140625" customWidth="1"/>
  </cols>
  <sheetData>
    <row r="1" spans="1:4" ht="15.75" customHeight="1" x14ac:dyDescent="0.25">
      <c r="A1" s="57" t="s">
        <v>72</v>
      </c>
      <c r="B1" s="58"/>
      <c r="C1" s="58"/>
      <c r="D1" s="58"/>
    </row>
    <row r="3" spans="1:4" ht="15.75" x14ac:dyDescent="0.25">
      <c r="A3" s="47" t="s">
        <v>51</v>
      </c>
      <c r="B3" s="48"/>
      <c r="C3" s="1">
        <f>C6+C7</f>
        <v>5.31E-6</v>
      </c>
    </row>
    <row r="5" spans="1:4" ht="25.5" x14ac:dyDescent="0.25">
      <c r="A5" s="2" t="s">
        <v>0</v>
      </c>
      <c r="B5" s="2" t="s">
        <v>1</v>
      </c>
      <c r="C5" s="2" t="s">
        <v>2</v>
      </c>
    </row>
    <row r="6" spans="1:4" x14ac:dyDescent="0.25">
      <c r="A6" s="3" t="s">
        <v>3</v>
      </c>
      <c r="B6" s="4">
        <v>2</v>
      </c>
      <c r="C6" s="5">
        <v>5.31E-6</v>
      </c>
    </row>
    <row r="7" spans="1:4" x14ac:dyDescent="0.25">
      <c r="A7" s="6" t="s">
        <v>4</v>
      </c>
      <c r="B7" s="1">
        <f>B9+B10+B11</f>
        <v>0</v>
      </c>
      <c r="C7" s="1">
        <f>C9+C10+C11</f>
        <v>0</v>
      </c>
    </row>
    <row r="8" spans="1:4" x14ac:dyDescent="0.25">
      <c r="A8" s="6" t="s">
        <v>5</v>
      </c>
      <c r="B8" s="7" t="s">
        <v>6</v>
      </c>
      <c r="C8" s="7" t="s">
        <v>6</v>
      </c>
    </row>
    <row r="9" spans="1:4" x14ac:dyDescent="0.25">
      <c r="A9" s="3" t="s">
        <v>7</v>
      </c>
      <c r="B9" s="5"/>
      <c r="C9" s="5"/>
    </row>
    <row r="10" spans="1:4" x14ac:dyDescent="0.25">
      <c r="A10" s="3" t="s">
        <v>8</v>
      </c>
      <c r="B10" s="5"/>
      <c r="C10" s="5"/>
    </row>
    <row r="11" spans="1:4" x14ac:dyDescent="0.25">
      <c r="A11" s="3" t="s">
        <v>9</v>
      </c>
      <c r="B11" s="4"/>
      <c r="C11" s="5"/>
    </row>
    <row r="13" spans="1:4" ht="15.75" x14ac:dyDescent="0.25">
      <c r="A13" s="8" t="s">
        <v>10</v>
      </c>
    </row>
    <row r="14" spans="1:4" ht="48" x14ac:dyDescent="0.25">
      <c r="A14" s="9" t="s">
        <v>11</v>
      </c>
      <c r="B14" s="10" t="s">
        <v>12</v>
      </c>
      <c r="C14" s="11" t="s">
        <v>52</v>
      </c>
      <c r="D14" s="11" t="s">
        <v>14</v>
      </c>
    </row>
    <row r="15" spans="1:4" x14ac:dyDescent="0.25">
      <c r="A15" s="12" t="s">
        <v>15</v>
      </c>
      <c r="B15" s="13" t="s">
        <v>16</v>
      </c>
      <c r="C15" s="14">
        <f>C16+C18</f>
        <v>5</v>
      </c>
      <c r="D15" s="14">
        <f>D16+D18</f>
        <v>5</v>
      </c>
    </row>
    <row r="16" spans="1:4" x14ac:dyDescent="0.25">
      <c r="A16" s="12" t="s">
        <v>17</v>
      </c>
      <c r="B16" s="13" t="s">
        <v>16</v>
      </c>
      <c r="C16" s="15">
        <v>5</v>
      </c>
      <c r="D16" s="15">
        <v>5</v>
      </c>
    </row>
    <row r="17" spans="1:4" x14ac:dyDescent="0.25">
      <c r="A17" s="12" t="s">
        <v>18</v>
      </c>
      <c r="B17" s="13" t="s">
        <v>16</v>
      </c>
      <c r="C17" s="15"/>
      <c r="D17" s="15"/>
    </row>
    <row r="18" spans="1:4" x14ac:dyDescent="0.25">
      <c r="A18" s="12" t="s">
        <v>19</v>
      </c>
      <c r="B18" s="13" t="s">
        <v>16</v>
      </c>
      <c r="C18" s="15"/>
      <c r="D18" s="15"/>
    </row>
    <row r="19" spans="1:4" x14ac:dyDescent="0.25">
      <c r="A19" s="12" t="s">
        <v>18</v>
      </c>
      <c r="B19" s="13" t="s">
        <v>16</v>
      </c>
      <c r="C19" s="15"/>
      <c r="D19" s="15"/>
    </row>
    <row r="20" spans="1:4" ht="24" x14ac:dyDescent="0.25">
      <c r="A20" s="12" t="s">
        <v>20</v>
      </c>
      <c r="B20" s="13" t="s">
        <v>27</v>
      </c>
      <c r="C20" s="16">
        <v>0</v>
      </c>
      <c r="D20" s="16">
        <v>0</v>
      </c>
    </row>
    <row r="21" spans="1:4" ht="24" x14ac:dyDescent="0.25">
      <c r="A21" s="12" t="s">
        <v>22</v>
      </c>
      <c r="B21" s="13" t="s">
        <v>27</v>
      </c>
      <c r="C21" s="16">
        <v>0</v>
      </c>
      <c r="D21" s="16">
        <v>0</v>
      </c>
    </row>
    <row r="22" spans="1:4" ht="24" x14ac:dyDescent="0.25">
      <c r="A22" s="12" t="s">
        <v>53</v>
      </c>
      <c r="B22" s="13" t="s">
        <v>24</v>
      </c>
      <c r="C22" s="29">
        <v>0</v>
      </c>
      <c r="D22" s="29">
        <v>0</v>
      </c>
    </row>
    <row r="23" spans="1:4" ht="24" x14ac:dyDescent="0.25">
      <c r="A23" s="12" t="s">
        <v>54</v>
      </c>
      <c r="B23" s="13" t="s">
        <v>24</v>
      </c>
      <c r="C23" s="29">
        <v>0</v>
      </c>
      <c r="D23" s="29">
        <v>0</v>
      </c>
    </row>
    <row r="24" spans="1:4" ht="24" x14ac:dyDescent="0.25">
      <c r="A24" s="12" t="s">
        <v>55</v>
      </c>
      <c r="B24" s="13" t="s">
        <v>24</v>
      </c>
      <c r="C24" s="29">
        <v>0</v>
      </c>
      <c r="D24" s="29">
        <v>0</v>
      </c>
    </row>
    <row r="25" spans="1:4" ht="24" x14ac:dyDescent="0.25">
      <c r="A25" s="12" t="s">
        <v>56</v>
      </c>
      <c r="B25" s="13" t="s">
        <v>24</v>
      </c>
      <c r="C25" s="29">
        <v>0</v>
      </c>
      <c r="D25" s="29">
        <v>0</v>
      </c>
    </row>
    <row r="26" spans="1:4" ht="36" x14ac:dyDescent="0.25">
      <c r="A26" s="12" t="s">
        <v>57</v>
      </c>
      <c r="B26" s="13" t="s">
        <v>24</v>
      </c>
      <c r="C26" s="29">
        <v>0</v>
      </c>
      <c r="D26" s="29">
        <v>0</v>
      </c>
    </row>
    <row r="27" spans="1:4" ht="24" x14ac:dyDescent="0.25">
      <c r="A27" s="12" t="s">
        <v>58</v>
      </c>
      <c r="B27" s="13" t="s">
        <v>24</v>
      </c>
      <c r="C27" s="29">
        <v>0</v>
      </c>
      <c r="D27" s="29">
        <v>0</v>
      </c>
    </row>
    <row r="28" spans="1:4" x14ac:dyDescent="0.25">
      <c r="A28" s="12" t="s">
        <v>59</v>
      </c>
      <c r="B28" s="13" t="s">
        <v>60</v>
      </c>
      <c r="C28" s="30"/>
      <c r="D28" s="31" t="s">
        <v>61</v>
      </c>
    </row>
    <row r="29" spans="1:4" x14ac:dyDescent="0.25">
      <c r="A29" s="12" t="s">
        <v>62</v>
      </c>
      <c r="B29" s="13" t="s">
        <v>63</v>
      </c>
      <c r="C29" s="30"/>
      <c r="D29" s="31" t="s">
        <v>61</v>
      </c>
    </row>
    <row r="30" spans="1:4" x14ac:dyDescent="0.25">
      <c r="A30" s="12" t="s">
        <v>64</v>
      </c>
      <c r="B30" s="13" t="s">
        <v>63</v>
      </c>
      <c r="C30" s="30"/>
      <c r="D30" s="31" t="s">
        <v>61</v>
      </c>
    </row>
    <row r="31" spans="1:4" x14ac:dyDescent="0.25">
      <c r="A31" s="12" t="s">
        <v>26</v>
      </c>
      <c r="B31" s="13" t="s">
        <v>24</v>
      </c>
      <c r="C31" s="16">
        <f>348994*1000/37660867</f>
        <v>9.2667542677655295</v>
      </c>
      <c r="D31" s="16">
        <f>313047*1000/37660867</f>
        <v>8.3122621685793909</v>
      </c>
    </row>
    <row r="32" spans="1:4" x14ac:dyDescent="0.25">
      <c r="A32" s="12" t="s">
        <v>28</v>
      </c>
      <c r="B32" s="13" t="s">
        <v>29</v>
      </c>
      <c r="C32" s="15">
        <v>0</v>
      </c>
      <c r="D32" s="15">
        <v>0</v>
      </c>
    </row>
    <row r="34" spans="1:9" x14ac:dyDescent="0.25">
      <c r="A34" s="43" t="s">
        <v>65</v>
      </c>
      <c r="B34" s="44" t="s">
        <v>44</v>
      </c>
      <c r="C34" s="45">
        <v>124</v>
      </c>
      <c r="D34" s="45">
        <v>113</v>
      </c>
      <c r="E34" s="39"/>
    </row>
    <row r="35" spans="1:9" ht="65.25" customHeight="1" x14ac:dyDescent="0.25">
      <c r="A35" s="61" t="s">
        <v>70</v>
      </c>
      <c r="B35" s="61"/>
      <c r="C35" s="61"/>
      <c r="D35" s="61"/>
      <c r="E35" s="61"/>
    </row>
    <row r="36" spans="1:9" x14ac:dyDescent="0.25">
      <c r="A36" s="62" t="s">
        <v>46</v>
      </c>
      <c r="B36" s="62"/>
      <c r="C36" s="62"/>
      <c r="D36" s="62"/>
      <c r="E36" s="62"/>
    </row>
    <row r="37" spans="1:9" ht="15" customHeight="1" x14ac:dyDescent="0.25">
      <c r="A37" s="59" t="s">
        <v>71</v>
      </c>
      <c r="B37" s="59"/>
      <c r="C37" s="59"/>
      <c r="D37" s="59"/>
      <c r="E37" s="59"/>
      <c r="F37" s="26"/>
      <c r="G37" s="26"/>
      <c r="H37" s="26"/>
    </row>
    <row r="38" spans="1:9" x14ac:dyDescent="0.25">
      <c r="A38" s="60">
        <v>42823</v>
      </c>
      <c r="B38" s="60"/>
      <c r="C38" s="60"/>
      <c r="D38" s="60"/>
      <c r="E38" s="60"/>
      <c r="F38" s="28"/>
      <c r="G38" s="28"/>
      <c r="H38" s="28"/>
    </row>
    <row r="39" spans="1:9" ht="42" customHeight="1" x14ac:dyDescent="0.25">
      <c r="A39" s="56" t="s">
        <v>66</v>
      </c>
      <c r="B39" s="56"/>
      <c r="C39" s="56"/>
      <c r="D39" s="56"/>
      <c r="E39" s="56"/>
      <c r="F39" s="40"/>
      <c r="G39" s="40"/>
      <c r="H39" s="40"/>
      <c r="I39" s="41"/>
    </row>
    <row r="40" spans="1:9" ht="61.5" customHeight="1" x14ac:dyDescent="0.25">
      <c r="A40" s="63" t="s">
        <v>67</v>
      </c>
      <c r="B40" s="63"/>
      <c r="C40" s="63"/>
      <c r="D40" s="63"/>
      <c r="E40" s="63"/>
      <c r="F40" s="42"/>
      <c r="G40" s="42"/>
      <c r="H40" s="42"/>
      <c r="I40" s="42"/>
    </row>
    <row r="41" spans="1:9" ht="21.75" customHeight="1" x14ac:dyDescent="0.25">
      <c r="A41" s="59" t="s">
        <v>68</v>
      </c>
      <c r="B41" s="59"/>
      <c r="C41" s="59"/>
      <c r="D41" s="59"/>
      <c r="E41" s="59"/>
      <c r="F41" s="26"/>
      <c r="G41" s="26"/>
      <c r="H41" s="26"/>
    </row>
    <row r="42" spans="1:9" x14ac:dyDescent="0.25">
      <c r="A42" s="60" t="s">
        <v>69</v>
      </c>
      <c r="B42" s="60"/>
      <c r="C42" s="60"/>
      <c r="D42" s="60"/>
      <c r="E42" s="60"/>
      <c r="F42" s="28"/>
      <c r="G42" s="28"/>
      <c r="H42" s="28"/>
    </row>
  </sheetData>
  <mergeCells count="10">
    <mergeCell ref="A39:E39"/>
    <mergeCell ref="A40:E40"/>
    <mergeCell ref="A41:E41"/>
    <mergeCell ref="A42:E42"/>
    <mergeCell ref="A3:B3"/>
    <mergeCell ref="A1:D1"/>
    <mergeCell ref="A37:E37"/>
    <mergeCell ref="A38:E38"/>
    <mergeCell ref="A35:E35"/>
    <mergeCell ref="A36:E36"/>
  </mergeCells>
  <dataValidations count="7">
    <dataValidation type="decimal" allowBlank="1" showInputMessage="1" showErrorMessage="1" error="Значение должно быть числом и не больше, чем значение строки 6" sqref="C19 C65544 C131080 C196616 C262152 C327688 C393224 C458760 C524296 C589832 C655368 C720904 C786440 C851976 C917512 C983048">
      <formula1>-9.99999999999999E+23</formula1>
      <formula2>C18</formula2>
    </dataValidation>
    <dataValidation type="decimal" allowBlank="1" showInputMessage="1" showErrorMessage="1" error="Значение должно быть числом и не больше чем значение строки 4" sqref="C17 C65542 C131078 C196614 C262150 C327686 C393222 C458758 C524294 C589830 C655366 C720902 C786438 C851974 C917510 C983046">
      <formula1>0</formula1>
      <formula2>C16</formula2>
    </dataValidation>
    <dataValidation allowBlank="1" showInputMessage="1" showErrorMessage="1" error="Значение должно быть числом" sqref="D28:D30 D65553:D65555 D131089:D131091 D196625:D196627 D262161:D262163 D327697:D327699 D393233:D393235 D458769:D458771 D524305:D524307 D589841:D589843 D655377:D655379 D720913:D720915 D786449:D786451 D851985:D851987 D917521:D917523 D983057:D983059"/>
    <dataValidation type="decimal" allowBlank="1" showInputMessage="1" showErrorMessage="1" error="Значение должно быть числом" sqref="C31:D31 C65556:D65556 C131092:D131092 C196628:D196628 C262164:D262164 C327700:D327700 C393236:D393236 C458772:D458772 C524308:D524308 C589844:D589844 C655380:D655380 C720916:D720916 C786452:D786452 C851988:D851988 C917524:D917524 C983060:D983060 D15:D27 D65540:D65552 D131076:D131088 D196612:D196624 D262148:D262160 D327684:D327696 D393220:D393232 D458756:D458768 D524292:D524304 D589828:D589840 D655364:D655376 D720900:D720912 D786436:D786448 D851972:D851984 D917508:D917520 D983044:D983056 C20:C27 C65545:C65552 C131081:C131088 C196617:C196624 C262153:C262160 C327689:C327696 C393225:C393232 C458761:C458768 C524297:C524304 C589833:C589840 C655369:C655376 C720905:C720912 C786441:C786448 C851977:C851984 C917513:C917520 C983049:C983056 C18 C65543 C131079 C196615 C262151 C327687 C393223 C458759 C524295 C589831 C655367 C720903 C786439 C851975 C917511 C983047 C15:C16 C65540:C65541 C131076:C131077 C196612:C196613 C262148:C262149 C327684:C327685 C393220:C393221 C458756:C458757 C524292:C524293 C589828:C589829 C655364:C655365 C720900:C720901 C786436:C786437 C851972:C851973 C917508:C917509 C983044:C983045 C34:D34">
      <formula1>-9.99999999999999E+23</formula1>
      <formula2>9.99999999999999E+23</formula2>
    </dataValidation>
    <dataValidation type="whole" allowBlank="1" showInputMessage="1" showErrorMessage="1" error="Значение должно быть целым положительным числом" sqref="C32:D32 C65557:D65557 C131093:D131093 C196629:D196629 C262165:D262165 C327701:D327701 C393237:D393237 C458773:D458773 C524309:D524309 C589845:D589845 C655381:D655381 C720917:D720917 C786453:D786453 C851989:D851989 C917525:D917525 C983061:D983061">
      <formula1>0</formula1>
      <formula2>9.99999999999999E+23</formula2>
    </dataValidation>
    <dataValidation type="decimal" allowBlank="1" showInputMessage="1" showErrorMessage="1" error="Процент неверен" sqref="C3 C9:C11 C6:C7">
      <formula1>0</formula1>
      <formula2>100</formula2>
    </dataValidation>
    <dataValidation type="whole" allowBlank="1" showInputMessage="1" showErrorMessage="1" error="Значение должно быть числом" sqref="B9:B11 B6:B7">
      <formula1>0</formula1>
      <formula2>9.99999999999999E+23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1"/>
    </sheetView>
  </sheetViews>
  <sheetFormatPr defaultRowHeight="15" x14ac:dyDescent="0.25"/>
  <cols>
    <col min="1" max="1" width="51" customWidth="1"/>
    <col min="2" max="2" width="16.42578125" customWidth="1"/>
    <col min="3" max="3" width="14.42578125" customWidth="1"/>
    <col min="4" max="4" width="13.5703125" customWidth="1"/>
  </cols>
  <sheetData>
    <row r="1" spans="1:4" x14ac:dyDescent="0.25">
      <c r="A1" s="35" t="s">
        <v>65</v>
      </c>
      <c r="B1" s="13" t="s">
        <v>44</v>
      </c>
      <c r="C1" s="15">
        <v>124</v>
      </c>
      <c r="D1" s="15">
        <v>113</v>
      </c>
    </row>
    <row r="3" spans="1:4" ht="18.75" x14ac:dyDescent="0.25">
      <c r="A3" s="36"/>
      <c r="B3" s="36"/>
      <c r="C3" s="36"/>
      <c r="D3" s="36"/>
    </row>
    <row r="4" spans="1:4" x14ac:dyDescent="0.25">
      <c r="A4" s="25"/>
      <c r="B4" s="25"/>
      <c r="C4" s="25"/>
      <c r="D4" s="25"/>
    </row>
    <row r="5" spans="1:4" x14ac:dyDescent="0.25">
      <c r="A5" s="37"/>
      <c r="B5" s="37"/>
      <c r="C5" s="37"/>
      <c r="D5" s="37"/>
    </row>
    <row r="6" spans="1:4" x14ac:dyDescent="0.25">
      <c r="A6" s="38"/>
      <c r="B6" s="38"/>
      <c r="C6" s="38"/>
      <c r="D6" s="38"/>
    </row>
    <row r="9" spans="1:4" x14ac:dyDescent="0.25">
      <c r="B9" s="32"/>
      <c r="C9" s="33"/>
      <c r="D9" s="34"/>
    </row>
  </sheetData>
  <dataValidations count="2">
    <dataValidation type="decimal" allowBlank="1" showInputMessage="1" showErrorMessage="1" sqref="D65530:D65532 D131066:D131068 D196602:D196604 D262138:D262140 D327674:D327676 D393210:D393212 D458746:D458748 D524282:D524284 D589818:D589820 D655354:D655356 D720890:D720892 D786426:D786428 D851962:D851964 D917498:D917500 D983034:D983036 D65526:D65527 D131062:D131063 D196598:D196599 D262134:D262135 D327670:D327671 D393206:D393207 D458742:D458743 D524278:D524279 D589814:D589815 D655350:D655351 D720886:D720887 D786422:D786423 D851958:D851959 D917494:D917495 D983030:D983031 C65534:D65534 C131070:D131070 C196606:D196606 C262142:D262142 C327678:D327678 C393214:D393214 C458750:D458750 C524286:D524286 C589822:D589822 C655358:D655358 C720894:D720894 C786430:D786430 C851966:D851966 C917502:D917502 C983038:D983038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C65535:D65537 C131071:D131073 C196607:D196609 C262143:D262145 C327679:D327681 C393215:D393217 C458751:D458753 C524287:D524289 C589823:D589825 C655359:D655361 C720895:D720897 C786431:D786433 C851967:D851969 C917503:D917505 C983039:D983041 C65526:C65527 C131062:C131063 C196598:C196599 C262134:C262135 C327670:C327671 C393206:C393207 C458742:C458743 C524278:C524279 C589814:C589815 C655350:C655351 C720886:C720887 C786422:C786423 C851958:C851959 C917494:C917495 C983030:C983031 C65530:C65532 C131066:C131068 C196602:C196604 C262138:C262140 C327674:C327676 C393210:C393212 C458746:C458748 C524282:C524284 C589818:C589820 C655354:C655356 C720890:C720892 C786426:C786428 C851962:C851964 C917498:C917500 C983034:C983036 C1:D1">
      <formula1>-9.99999999999999E+23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Владимировна Мачуйская</dc:creator>
  <cp:lastModifiedBy>Виктория Валерьевна Зайкова</cp:lastModifiedBy>
  <dcterms:created xsi:type="dcterms:W3CDTF">2016-04-27T14:29:43Z</dcterms:created>
  <dcterms:modified xsi:type="dcterms:W3CDTF">2017-04-17T08:34:58Z</dcterms:modified>
</cp:coreProperties>
</file>